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vate\lifespan\"/>
    </mc:Choice>
  </mc:AlternateContent>
  <xr:revisionPtr revIDLastSave="0" documentId="13_ncr:1_{3B5842E3-9B15-439B-982A-85A7F3F4B1DF}" xr6:coauthVersionLast="47" xr6:coauthVersionMax="47" xr10:uidLastSave="{00000000-0000-0000-0000-000000000000}"/>
  <bookViews>
    <workbookView xWindow="30810" yWindow="4590" windowWidth="23940" windowHeight="23730" activeTab="1" xr2:uid="{4AAF6731-0451-4387-9D3F-2AD766EA53D5}"/>
  </bookViews>
  <sheets>
    <sheet name="List" sheetId="1" r:id="rId1"/>
    <sheet name="Supplements" sheetId="2" r:id="rId2"/>
    <sheet name="TT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3" i="2" l="1"/>
  <c r="C93" i="2"/>
  <c r="C87" i="2"/>
  <c r="D92" i="2"/>
  <c r="C92" i="2"/>
  <c r="C80" i="2"/>
  <c r="C91" i="2"/>
  <c r="C76" i="2"/>
  <c r="D91" i="2"/>
  <c r="C6" i="3"/>
  <c r="C5" i="3"/>
  <c r="C4" i="3"/>
  <c r="C3" i="3"/>
  <c r="C2" i="3"/>
  <c r="D90" i="2"/>
  <c r="C90" i="2"/>
  <c r="C57" i="2"/>
  <c r="D89" i="2"/>
  <c r="C89" i="2"/>
  <c r="C88" i="2"/>
  <c r="D87" i="2"/>
  <c r="D68" i="2"/>
  <c r="C86" i="2"/>
  <c r="D85" i="2"/>
  <c r="C85" i="2"/>
  <c r="C84" i="2"/>
  <c r="D84" i="2"/>
  <c r="D83" i="2"/>
  <c r="C83" i="2"/>
  <c r="D82" i="2"/>
  <c r="C82" i="2"/>
  <c r="D81" i="2"/>
  <c r="C81" i="2"/>
  <c r="D80" i="2"/>
  <c r="D79" i="2"/>
  <c r="C79" i="2"/>
  <c r="D78" i="2"/>
  <c r="C78" i="2"/>
  <c r="D77" i="2"/>
  <c r="C77" i="2"/>
  <c r="D76" i="2"/>
  <c r="D75" i="2"/>
  <c r="C75" i="2"/>
  <c r="D74" i="2"/>
  <c r="C74" i="2"/>
  <c r="D73" i="2"/>
  <c r="C73" i="2"/>
  <c r="D72" i="2"/>
  <c r="C72" i="2"/>
  <c r="D71" i="2"/>
  <c r="C71" i="2"/>
  <c r="D70" i="2"/>
  <c r="C70" i="2"/>
  <c r="C69" i="2"/>
  <c r="C68" i="2"/>
  <c r="D67" i="2"/>
  <c r="C67" i="2"/>
  <c r="D66" i="2"/>
  <c r="C66" i="2"/>
  <c r="C65" i="2"/>
  <c r="D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D56" i="2"/>
  <c r="C56" i="2"/>
  <c r="D55" i="2"/>
  <c r="C55" i="2"/>
  <c r="D54" i="2"/>
  <c r="C54" i="2"/>
  <c r="D53" i="2"/>
  <c r="C53" i="2"/>
  <c r="D52" i="2"/>
  <c r="D51" i="2"/>
  <c r="C52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C40" i="2"/>
  <c r="D39" i="2"/>
  <c r="C39" i="2"/>
  <c r="C38" i="2"/>
  <c r="C37" i="2"/>
  <c r="D36" i="2"/>
  <c r="C36" i="2"/>
  <c r="D35" i="2"/>
  <c r="C35" i="2"/>
  <c r="D34" i="2"/>
  <c r="D33" i="2"/>
  <c r="C34" i="2"/>
  <c r="C33" i="2"/>
  <c r="D32" i="2"/>
  <c r="C32" i="2"/>
  <c r="D31" i="2"/>
  <c r="C31" i="2"/>
  <c r="C30" i="2"/>
  <c r="C29" i="2"/>
  <c r="C28" i="2"/>
  <c r="C27" i="2"/>
  <c r="C26" i="2"/>
  <c r="C25" i="2"/>
  <c r="C24" i="2"/>
  <c r="C22" i="2"/>
  <c r="C23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<sst xmlns="http://schemas.openxmlformats.org/spreadsheetml/2006/main" count="60" uniqueCount="57">
  <si>
    <t>NMN 150 mg</t>
  </si>
  <si>
    <t>[Date</t>
  </si>
  <si>
    <t>Date]</t>
  </si>
  <si>
    <t>Daily</t>
  </si>
  <si>
    <t>Resveratrol 500 mg</t>
  </si>
  <si>
    <t>D3 500 IU</t>
  </si>
  <si>
    <t>Name</t>
  </si>
  <si>
    <t>NMN 250 mg</t>
  </si>
  <si>
    <t>https://aquadetrim.com/products/drops/</t>
  </si>
  <si>
    <t>Calcium 333 mg
Magnesium 133 mg
Zinc 5 mg</t>
  </si>
  <si>
    <t>https://www.solgar.com/products/calcium-magnesium-plus-zinc-tablets/</t>
  </si>
  <si>
    <t>Metformin 500 mg</t>
  </si>
  <si>
    <t>Iron 25 mg</t>
  </si>
  <si>
    <t>https://www.solgar.com/products/gentle-iron-vegetable-capsules/</t>
  </si>
  <si>
    <t>https://www.solgar.com/products/choline-inositol-500-mg-500-mg-vegetable-capsules/</t>
  </si>
  <si>
    <t>Choline 250 mg
Inositol 250 mg</t>
  </si>
  <si>
    <t>K2 100 μg
Calcium 115 mg</t>
  </si>
  <si>
    <t>https://www.solgar.com/products/naturally-sourced-vitamin-k2-mk-7-100-mcg-vegetable-capsules/</t>
  </si>
  <si>
    <t>Boron 3 mg</t>
  </si>
  <si>
    <t>https://www.nowfoods.com/products/supplements/boron-3-mg-veg-capsules</t>
  </si>
  <si>
    <t>Zinc 22 mg</t>
  </si>
  <si>
    <t>https://www.solgar.com/products/chelated-zinc-tablets/</t>
  </si>
  <si>
    <t>Magnesium 200 mg</t>
  </si>
  <si>
    <t>https://www.solgar.com/products/magnesium-citrate-tablets/</t>
  </si>
  <si>
    <t>Calcium 600 mg</t>
  </si>
  <si>
    <t>https://www.solgar.com/products/calcium-600-tablets-from-oyster-shell-with-vitamin-d3/</t>
  </si>
  <si>
    <t>Copper 2.5 mg</t>
  </si>
  <si>
    <t>https://www.solgar.com/products/chelated-copper-tablets/</t>
  </si>
  <si>
    <t>Vitamin E 7 mg</t>
  </si>
  <si>
    <t>https://www.solgar.com/products/liquid-vitamin-e-with-dropper/</t>
  </si>
  <si>
    <t>Vitamin C 100 mg
Collagen 720 mg
Chondroitin Sulfate 192 mg
Hyaluronic Acid 120 mg</t>
  </si>
  <si>
    <t>https://www.solgar.com/products/hyaluronic-acid-120mg-tablets/</t>
  </si>
  <si>
    <t>Vitamin B1 2.5 mg
Vitamin B2 3 mg
Vitamin B3 50 mg
Vitamin B5 7.5 mg
Vitamin B6 3 mg
Vitamin B7 50 μg
Vitamin B9 400 μg
Vitamin B12 4.5 μg
Choline 21 mg
Inositol 50 mg</t>
  </si>
  <si>
    <t>Taurine 500 mg</t>
  </si>
  <si>
    <t>https://www.solgar.com/products/taurine-500-mg-vegetable-capsules/</t>
  </si>
  <si>
    <t>Lithium 1 mg</t>
  </si>
  <si>
    <t>https://www.lifeextension.com/vitamins-supplements/item02403/lithium</t>
  </si>
  <si>
    <t>Creatine 750 mg</t>
  </si>
  <si>
    <t>https://www.nowfoods.com/products/sports-nutrition/creatine-monohydrate-750-mg-veg-capsules</t>
  </si>
  <si>
    <t>https://www.eccoplus.com/products/fish_oil/1830/</t>
  </si>
  <si>
    <t>DHA 288 mg
EPA 67 mg</t>
  </si>
  <si>
    <t>Vitamin E 67 mg</t>
  </si>
  <si>
    <t>https://www.solgar.com/products/vitamin-e-67-mg-100-iu-mixed-softgels-d-alpha-tocopherol-mixed-tocopherols/</t>
  </si>
  <si>
    <t>https://www.nowfoods.com/products/supplements/flush-free-niacin-250-mg-veg-capsules</t>
  </si>
  <si>
    <t>Niacin 250 mg
Inositol 60 mg</t>
  </si>
  <si>
    <t>Calcium 250 mg</t>
  </si>
  <si>
    <t>https://www.solgar.com/products/calcium-citrate-with-vitamin-d3-tablets/</t>
  </si>
  <si>
    <t>https://www.nowfoods.com/products/supplements/p-5-p-50-mg-veg-capsules</t>
  </si>
  <si>
    <t>P-5-P 50 mg</t>
  </si>
  <si>
    <t>Lutein 25 mg
Zeaxanthin 5 mg</t>
  </si>
  <si>
    <t>https://www.nowfoods.com/products/supplements/lutein-zeaxanthin-softgels</t>
  </si>
  <si>
    <t>NMN 250 mg
Resveratrol 100 mg</t>
  </si>
  <si>
    <t>https://longliferecipes.com/product/resveratrol-nmn-vegan/</t>
  </si>
  <si>
    <t>Creatine 1000 mg</t>
  </si>
  <si>
    <t>DHA, mg</t>
  </si>
  <si>
    <t>EPA, mg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</si>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</sst>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F800]dddd\,\ mmmm\ dd\,\ yyyy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1" fillId="0" borderId="0" xfId="1"/>
    <xf numFmtId="14" fontId="0" fillId="0" borderId="0" xfId="0" applyNumberFormat="1"/>
    <xf numFmtId="165" fontId="0" fillId="0" borderId="0" xfId="0" applyNumberFormat="1" applyAlignment="1">
      <alignment horizontal="right"/>
    </xf>
    <xf numFmtId="165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olgar.com/products/magnesium-citrate-tablets/" TargetMode="External"/><Relationship Id="rId13" Type="http://schemas.openxmlformats.org/officeDocument/2006/relationships/hyperlink" Target="https://www.solgar.com/products/taurine-500-mg-vegetable-capsules/" TargetMode="External"/><Relationship Id="rId18" Type="http://schemas.openxmlformats.org/officeDocument/2006/relationships/hyperlink" Target="https://www.nowfoods.com/products/supplements/flush-free-niacin-250-mg-veg-capsules" TargetMode="External"/><Relationship Id="rId3" Type="http://schemas.openxmlformats.org/officeDocument/2006/relationships/hyperlink" Target="https://www.solgar.com/products/gentle-iron-vegetable-capsules/" TargetMode="External"/><Relationship Id="rId21" Type="http://schemas.openxmlformats.org/officeDocument/2006/relationships/hyperlink" Target="https://www.nowfoods.com/products/supplements/lutein-zeaxanthin-softgels" TargetMode="External"/><Relationship Id="rId7" Type="http://schemas.openxmlformats.org/officeDocument/2006/relationships/hyperlink" Target="https://www.solgar.com/products/chelated-zinc-tablets/" TargetMode="External"/><Relationship Id="rId12" Type="http://schemas.openxmlformats.org/officeDocument/2006/relationships/hyperlink" Target="https://www.solgar.com/products/hyaluronic-acid-120mg-tablets/" TargetMode="External"/><Relationship Id="rId17" Type="http://schemas.openxmlformats.org/officeDocument/2006/relationships/hyperlink" Target="https://www.solgar.com/products/vitamin-e-67-mg-100-iu-mixed-softgels-d-alpha-tocopherol-mixed-tocopherols/" TargetMode="External"/><Relationship Id="rId2" Type="http://schemas.openxmlformats.org/officeDocument/2006/relationships/hyperlink" Target="https://www.solgar.com/products/calcium-magnesium-plus-zinc-tablets/" TargetMode="External"/><Relationship Id="rId16" Type="http://schemas.openxmlformats.org/officeDocument/2006/relationships/hyperlink" Target="https://www.eccoplus.com/products/fish_oil/1830/" TargetMode="External"/><Relationship Id="rId20" Type="http://schemas.openxmlformats.org/officeDocument/2006/relationships/hyperlink" Target="https://www.nowfoods.com/products/supplements/p-5-p-50-mg-veg-capsules" TargetMode="External"/><Relationship Id="rId1" Type="http://schemas.openxmlformats.org/officeDocument/2006/relationships/hyperlink" Target="https://aquadetrim.com/products/drops/" TargetMode="External"/><Relationship Id="rId6" Type="http://schemas.openxmlformats.org/officeDocument/2006/relationships/hyperlink" Target="https://www.nowfoods.com/products/supplements/boron-3-mg-veg-capsules" TargetMode="External"/><Relationship Id="rId11" Type="http://schemas.openxmlformats.org/officeDocument/2006/relationships/hyperlink" Target="https://www.solgar.com/products/liquid-vitamin-e-with-dropper/" TargetMode="External"/><Relationship Id="rId5" Type="http://schemas.openxmlformats.org/officeDocument/2006/relationships/hyperlink" Target="https://www.solgar.com/products/naturally-sourced-vitamin-k2-mk-7-100-mcg-vegetable-capsules/" TargetMode="External"/><Relationship Id="rId15" Type="http://schemas.openxmlformats.org/officeDocument/2006/relationships/hyperlink" Target="https://www.nowfoods.com/products/sports-nutrition/creatine-monohydrate-750-mg-veg-capsules" TargetMode="External"/><Relationship Id="rId10" Type="http://schemas.openxmlformats.org/officeDocument/2006/relationships/hyperlink" Target="https://www.solgar.com/products/chelated-copper-tablets/" TargetMode="External"/><Relationship Id="rId19" Type="http://schemas.openxmlformats.org/officeDocument/2006/relationships/hyperlink" Target="https://www.solgar.com/products/calcium-citrate-with-vitamin-d3-tablets/" TargetMode="External"/><Relationship Id="rId4" Type="http://schemas.openxmlformats.org/officeDocument/2006/relationships/hyperlink" Target="https://www.solgar.com/products/choline-inositol-500-mg-500-mg-vegetable-capsules/" TargetMode="External"/><Relationship Id="rId9" Type="http://schemas.openxmlformats.org/officeDocument/2006/relationships/hyperlink" Target="https://www.solgar.com/products/calcium-600-tablets-from-oyster-shell-with-vitamin-d3/" TargetMode="External"/><Relationship Id="rId14" Type="http://schemas.openxmlformats.org/officeDocument/2006/relationships/hyperlink" Target="https://www.lifeextension.com/vitamins-supplements/item02403/lithium" TargetMode="External"/><Relationship Id="rId22" Type="http://schemas.openxmlformats.org/officeDocument/2006/relationships/hyperlink" Target="https://longliferecipes.com/product/resveratrol-nmn-vega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40AE7-7337-4196-96AE-4CABE7D952C6}">
  <dimension ref="A1:B30"/>
  <sheetViews>
    <sheetView workbookViewId="0">
      <selection activeCell="A32" sqref="A32"/>
    </sheetView>
  </sheetViews>
  <sheetFormatPr defaultRowHeight="15" x14ac:dyDescent="0.25"/>
  <cols>
    <col min="1" max="1" width="18" bestFit="1" customWidth="1"/>
    <col min="2" max="2" width="106.5703125" bestFit="1" customWidth="1"/>
  </cols>
  <sheetData>
    <row r="1" spans="1:2" x14ac:dyDescent="0.25">
      <c r="A1" t="s">
        <v>0</v>
      </c>
    </row>
    <row r="2" spans="1:2" x14ac:dyDescent="0.25">
      <c r="A2" t="s">
        <v>4</v>
      </c>
    </row>
    <row r="3" spans="1:2" x14ac:dyDescent="0.25">
      <c r="A3" s="3" t="s">
        <v>5</v>
      </c>
      <c r="B3" s="4" t="s">
        <v>8</v>
      </c>
    </row>
    <row r="4" spans="1:2" x14ac:dyDescent="0.25">
      <c r="A4" t="s">
        <v>54</v>
      </c>
    </row>
    <row r="5" spans="1:2" x14ac:dyDescent="0.25">
      <c r="A5" t="s">
        <v>55</v>
      </c>
    </row>
    <row r="6" spans="1:2" x14ac:dyDescent="0.25">
      <c r="A6" t="s">
        <v>7</v>
      </c>
    </row>
    <row r="7" spans="1:2" ht="60" x14ac:dyDescent="0.25">
      <c r="A7" s="3" t="s">
        <v>9</v>
      </c>
      <c r="B7" s="4" t="s">
        <v>10</v>
      </c>
    </row>
    <row r="8" spans="1:2" x14ac:dyDescent="0.25">
      <c r="A8" t="s">
        <v>11</v>
      </c>
    </row>
    <row r="9" spans="1:2" x14ac:dyDescent="0.25">
      <c r="A9" t="s">
        <v>12</v>
      </c>
      <c r="B9" s="4" t="s">
        <v>13</v>
      </c>
    </row>
    <row r="10" spans="1:2" ht="30" x14ac:dyDescent="0.25">
      <c r="A10" s="3" t="s">
        <v>15</v>
      </c>
      <c r="B10" s="4" t="s">
        <v>14</v>
      </c>
    </row>
    <row r="11" spans="1:2" x14ac:dyDescent="0.25">
      <c r="A11" t="s">
        <v>53</v>
      </c>
    </row>
    <row r="12" spans="1:2" ht="30" x14ac:dyDescent="0.25">
      <c r="A12" s="3" t="s">
        <v>16</v>
      </c>
      <c r="B12" s="4" t="s">
        <v>17</v>
      </c>
    </row>
    <row r="13" spans="1:2" x14ac:dyDescent="0.25">
      <c r="A13" t="s">
        <v>18</v>
      </c>
      <c r="B13" s="4" t="s">
        <v>19</v>
      </c>
    </row>
    <row r="14" spans="1:2" x14ac:dyDescent="0.25">
      <c r="A14" s="3" t="s">
        <v>20</v>
      </c>
      <c r="B14" s="4" t="s">
        <v>21</v>
      </c>
    </row>
    <row r="15" spans="1:2" x14ac:dyDescent="0.25">
      <c r="A15" t="s">
        <v>22</v>
      </c>
      <c r="B15" s="4" t="s">
        <v>23</v>
      </c>
    </row>
    <row r="16" spans="1:2" x14ac:dyDescent="0.25">
      <c r="A16" s="3" t="s">
        <v>24</v>
      </c>
      <c r="B16" s="4" t="s">
        <v>25</v>
      </c>
    </row>
    <row r="17" spans="1:2" x14ac:dyDescent="0.25">
      <c r="A17" t="s">
        <v>26</v>
      </c>
      <c r="B17" s="4" t="s">
        <v>27</v>
      </c>
    </row>
    <row r="18" spans="1:2" x14ac:dyDescent="0.25">
      <c r="A18" t="s">
        <v>28</v>
      </c>
      <c r="B18" s="4" t="s">
        <v>29</v>
      </c>
    </row>
    <row r="19" spans="1:2" ht="150" x14ac:dyDescent="0.25">
      <c r="A19" s="3" t="s">
        <v>32</v>
      </c>
    </row>
    <row r="20" spans="1:2" ht="90" x14ac:dyDescent="0.25">
      <c r="A20" s="3" t="s">
        <v>30</v>
      </c>
      <c r="B20" s="4" t="s">
        <v>31</v>
      </c>
    </row>
    <row r="21" spans="1:2" x14ac:dyDescent="0.25">
      <c r="A21" s="3" t="s">
        <v>33</v>
      </c>
      <c r="B21" s="4" t="s">
        <v>34</v>
      </c>
    </row>
    <row r="22" spans="1:2" x14ac:dyDescent="0.25">
      <c r="A22" s="3" t="s">
        <v>35</v>
      </c>
      <c r="B22" s="4" t="s">
        <v>36</v>
      </c>
    </row>
    <row r="23" spans="1:2" x14ac:dyDescent="0.25">
      <c r="A23" s="3" t="s">
        <v>37</v>
      </c>
      <c r="B23" s="4" t="s">
        <v>38</v>
      </c>
    </row>
    <row r="24" spans="1:2" ht="30" x14ac:dyDescent="0.25">
      <c r="A24" s="3" t="s">
        <v>40</v>
      </c>
      <c r="B24" s="4" t="s">
        <v>39</v>
      </c>
    </row>
    <row r="25" spans="1:2" x14ac:dyDescent="0.25">
      <c r="A25" t="s">
        <v>41</v>
      </c>
      <c r="B25" s="4" t="s">
        <v>42</v>
      </c>
    </row>
    <row r="26" spans="1:2" ht="30" x14ac:dyDescent="0.25">
      <c r="A26" s="3" t="s">
        <v>44</v>
      </c>
      <c r="B26" s="4" t="s">
        <v>43</v>
      </c>
    </row>
    <row r="27" spans="1:2" x14ac:dyDescent="0.25">
      <c r="A27" s="3" t="s">
        <v>45</v>
      </c>
      <c r="B27" s="4" t="s">
        <v>46</v>
      </c>
    </row>
    <row r="28" spans="1:2" x14ac:dyDescent="0.25">
      <c r="A28" s="3" t="s">
        <v>48</v>
      </c>
      <c r="B28" s="4" t="s">
        <v>47</v>
      </c>
    </row>
    <row r="29" spans="1:2" ht="30" x14ac:dyDescent="0.25">
      <c r="A29" s="3" t="s">
        <v>49</v>
      </c>
      <c r="B29" s="4" t="s">
        <v>50</v>
      </c>
    </row>
    <row r="30" spans="1:2" ht="30" x14ac:dyDescent="0.25">
      <c r="A30" s="3" t="s">
        <v>51</v>
      </c>
      <c r="B30" s="4" t="s">
        <v>52</v>
      </c>
    </row>
  </sheetData>
  <hyperlinks>
    <hyperlink ref="B3" r:id="rId1" xr:uid="{545B0F9D-AC20-4212-9F3C-ED23C1AFD2F8}"/>
    <hyperlink ref="B7" r:id="rId2" xr:uid="{11CFB751-17E5-4F13-9FAB-149FF7B54A64}"/>
    <hyperlink ref="B9" r:id="rId3" xr:uid="{DD333516-0A4D-4994-BA88-77CB0EEE855D}"/>
    <hyperlink ref="B10" r:id="rId4" xr:uid="{324DDD4D-E44E-4B62-83F8-A4457F9DAD7C}"/>
    <hyperlink ref="B12" r:id="rId5" xr:uid="{C94080C5-635C-4ED2-9953-ECE0E9F74D7C}"/>
    <hyperlink ref="B13" r:id="rId6" xr:uid="{092B8EF8-C276-4710-85AD-8B683ACDA2F8}"/>
    <hyperlink ref="B14" r:id="rId7" xr:uid="{892C39D7-BB0F-4786-AA51-59C9BF4D3CC7}"/>
    <hyperlink ref="B15" r:id="rId8" xr:uid="{C3428C5D-9694-4FE3-BB91-E298220A9858}"/>
    <hyperlink ref="B16" r:id="rId9" xr:uid="{D10D4191-E7BA-4EF0-A1FD-67E194F0A7EB}"/>
    <hyperlink ref="B17" r:id="rId10" xr:uid="{298171CE-9030-4D22-BD61-91092B12D79F}"/>
    <hyperlink ref="B18" r:id="rId11" xr:uid="{2D096C87-3D30-459B-ADC3-3625BEAC3558}"/>
    <hyperlink ref="B20" r:id="rId12" xr:uid="{F28D7B1B-43D1-4FAD-A2CE-AB42A8C5CD1F}"/>
    <hyperlink ref="B21" r:id="rId13" xr:uid="{07BAB0FB-81A1-40A3-8534-BD09DC82554A}"/>
    <hyperlink ref="B22" r:id="rId14" xr:uid="{40872822-A062-4DF0-87D9-C7673E31CA7B}"/>
    <hyperlink ref="B23" r:id="rId15" xr:uid="{D6C5AAC5-417D-4B06-AA31-5DD183633653}"/>
    <hyperlink ref="B24" r:id="rId16" xr:uid="{CC72F41A-6C03-4E97-B56E-260F900AEF55}"/>
    <hyperlink ref="B25" r:id="rId17" xr:uid="{50461912-D376-44A0-9CA6-DF8CB95C0A0A}"/>
    <hyperlink ref="B26" r:id="rId18" xr:uid="{8135DECA-D0AE-4020-9590-69C10E5325BD}"/>
    <hyperlink ref="B27" r:id="rId19" xr:uid="{B041A805-9339-4946-A215-150D22A6B231}"/>
    <hyperlink ref="B28" r:id="rId20" xr:uid="{31291A50-4100-4552-91FF-105F5844A768}"/>
    <hyperlink ref="B29" r:id="rId21" xr:uid="{AC327DE1-6C19-422B-AFC8-E3F12DD7B98E}"/>
    <hyperlink ref="B30" r:id="rId22" xr:uid="{AFF2F3F1-1695-4D62-A97C-9586B5879FA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45E16-CEA8-42D0-9B7F-1CBBA9F5064A}">
  <dimension ref="A1:D93"/>
  <sheetViews>
    <sheetView tabSelected="1" topLeftCell="A43" workbookViewId="0">
      <selection activeCell="C87" sqref="C87"/>
    </sheetView>
  </sheetViews>
  <sheetFormatPr defaultRowHeight="15" x14ac:dyDescent="0.25"/>
  <cols>
    <col min="1" max="2" width="18.5703125" style="1" bestFit="1" customWidth="1"/>
    <col min="3" max="3" width="90.140625" bestFit="1" customWidth="1"/>
  </cols>
  <sheetData>
    <row r="1" spans="1:4" x14ac:dyDescent="0.25">
      <c r="A1" s="2" t="s">
        <v>1</v>
      </c>
      <c r="B1" s="1" t="s">
        <v>2</v>
      </c>
      <c r="C1" t="s">
        <v>6</v>
      </c>
      <c r="D1" t="s">
        <v>3</v>
      </c>
    </row>
    <row r="2" spans="1:4" x14ac:dyDescent="0.25">
      <c r="A2" s="1">
        <v>44272</v>
      </c>
      <c r="B2" s="1">
        <v>44302</v>
      </c>
      <c r="C2" t="str">
        <f>List!A1</f>
        <v>NMN 150 mg</v>
      </c>
      <c r="D2">
        <v>2</v>
      </c>
    </row>
    <row r="3" spans="1:4" x14ac:dyDescent="0.25">
      <c r="A3" s="1">
        <v>44286</v>
      </c>
      <c r="B3" s="1">
        <v>44293</v>
      </c>
      <c r="C3" t="str">
        <f>List!A2</f>
        <v>Resveratrol 500 mg</v>
      </c>
      <c r="D3">
        <v>2</v>
      </c>
    </row>
    <row r="4" spans="1:4" x14ac:dyDescent="0.25">
      <c r="A4" s="1">
        <v>44294</v>
      </c>
      <c r="B4" s="1">
        <v>44771</v>
      </c>
      <c r="C4" t="str">
        <f>List!A2</f>
        <v>Resveratrol 500 mg</v>
      </c>
      <c r="D4">
        <v>1</v>
      </c>
    </row>
    <row r="5" spans="1:4" x14ac:dyDescent="0.25">
      <c r="A5" s="1">
        <v>44272</v>
      </c>
      <c r="B5" s="1">
        <v>44293</v>
      </c>
      <c r="C5" t="str">
        <f>List!A3</f>
        <v>D3 500 IU</v>
      </c>
      <c r="D5">
        <v>10</v>
      </c>
    </row>
    <row r="6" spans="1:4" x14ac:dyDescent="0.25">
      <c r="A6" s="1">
        <v>44294</v>
      </c>
      <c r="B6" s="1">
        <v>44416</v>
      </c>
      <c r="C6" t="str">
        <f>List!A3</f>
        <v>D3 500 IU</v>
      </c>
      <c r="D6">
        <v>11</v>
      </c>
    </row>
    <row r="7" spans="1:4" x14ac:dyDescent="0.25">
      <c r="A7" s="1">
        <v>44303</v>
      </c>
      <c r="B7" s="1">
        <v>44332</v>
      </c>
      <c r="C7" t="str">
        <f>List!A1</f>
        <v>NMN 150 mg</v>
      </c>
      <c r="D7">
        <v>3</v>
      </c>
    </row>
    <row r="8" spans="1:4" x14ac:dyDescent="0.25">
      <c r="A8" s="1">
        <v>44333</v>
      </c>
      <c r="B8" s="1">
        <v>44350</v>
      </c>
      <c r="C8" t="str">
        <f>List!A1</f>
        <v>NMN 150 mg</v>
      </c>
      <c r="D8">
        <v>4</v>
      </c>
    </row>
    <row r="9" spans="1:4" x14ac:dyDescent="0.25">
      <c r="A9" s="1">
        <v>44272</v>
      </c>
      <c r="B9" s="1">
        <v>44334</v>
      </c>
      <c r="C9" t="str">
        <f>List!A4</f>
        <v>DHA, mg</v>
      </c>
      <c r="D9">
        <v>2000</v>
      </c>
    </row>
    <row r="10" spans="1:4" x14ac:dyDescent="0.25">
      <c r="A10" s="1">
        <v>44272</v>
      </c>
      <c r="B10" s="1">
        <v>44334</v>
      </c>
      <c r="C10" t="str">
        <f>List!A5</f>
        <v>EPA, mg</v>
      </c>
      <c r="D10">
        <v>1000</v>
      </c>
    </row>
    <row r="11" spans="1:4" x14ac:dyDescent="0.25">
      <c r="A11" s="1">
        <v>44335</v>
      </c>
      <c r="B11" s="1">
        <v>44350</v>
      </c>
      <c r="C11" t="str">
        <f>List!A4</f>
        <v>DHA, mg</v>
      </c>
      <c r="D11">
        <v>2170</v>
      </c>
    </row>
    <row r="12" spans="1:4" x14ac:dyDescent="0.25">
      <c r="A12" s="1">
        <v>44335</v>
      </c>
      <c r="B12" s="1">
        <v>44350</v>
      </c>
      <c r="C12" t="str">
        <f>List!A5</f>
        <v>EPA, mg</v>
      </c>
      <c r="D12">
        <v>948</v>
      </c>
    </row>
    <row r="13" spans="1:4" x14ac:dyDescent="0.25">
      <c r="A13" s="1">
        <v>44351</v>
      </c>
      <c r="B13" s="1">
        <v>44356</v>
      </c>
      <c r="C13" t="str">
        <f>List!A1</f>
        <v>NMN 150 mg</v>
      </c>
      <c r="D13">
        <v>2</v>
      </c>
    </row>
    <row r="14" spans="1:4" x14ac:dyDescent="0.25">
      <c r="A14" s="1">
        <v>44351</v>
      </c>
      <c r="B14" s="1">
        <v>44415</v>
      </c>
      <c r="C14" t="str">
        <f>List!A6</f>
        <v>NMN 250 mg</v>
      </c>
      <c r="D14">
        <v>1</v>
      </c>
    </row>
    <row r="15" spans="1:4" x14ac:dyDescent="0.25">
      <c r="A15" s="1">
        <v>44351</v>
      </c>
      <c r="B15" s="1">
        <v>44540</v>
      </c>
      <c r="C15" t="str">
        <f>List!A4</f>
        <v>DHA, mg</v>
      </c>
      <c r="D15">
        <v>2122</v>
      </c>
    </row>
    <row r="16" spans="1:4" x14ac:dyDescent="0.25">
      <c r="A16" s="1">
        <v>44351</v>
      </c>
      <c r="B16" s="1">
        <v>44540</v>
      </c>
      <c r="C16" t="str">
        <f>List!A5</f>
        <v>EPA, mg</v>
      </c>
      <c r="D16">
        <v>929</v>
      </c>
    </row>
    <row r="17" spans="1:4" x14ac:dyDescent="0.25">
      <c r="A17" s="1">
        <v>44357</v>
      </c>
      <c r="B17" s="1">
        <v>44674</v>
      </c>
      <c r="C17" t="str">
        <f>List!A1</f>
        <v>NMN 150 mg</v>
      </c>
      <c r="D17">
        <v>1</v>
      </c>
    </row>
    <row r="18" spans="1:4" x14ac:dyDescent="0.25">
      <c r="A18" s="1">
        <v>44365</v>
      </c>
      <c r="B18" s="1">
        <v>44783</v>
      </c>
      <c r="C18" t="str">
        <f>List!A7</f>
        <v>Calcium 333 mg
Magnesium 133 mg
Zinc 5 mg</v>
      </c>
      <c r="D18">
        <v>1</v>
      </c>
    </row>
    <row r="19" spans="1:4" x14ac:dyDescent="0.25">
      <c r="A19" s="1">
        <v>44272</v>
      </c>
      <c r="B19" s="1">
        <v>44372</v>
      </c>
      <c r="C19" t="str">
        <f>List!A8</f>
        <v>Metformin 500 mg</v>
      </c>
      <c r="D19">
        <v>2</v>
      </c>
    </row>
    <row r="20" spans="1:4" x14ac:dyDescent="0.25">
      <c r="A20" s="1">
        <v>44373</v>
      </c>
      <c r="B20" s="1">
        <v>44409</v>
      </c>
      <c r="C20" t="str">
        <f>List!A8</f>
        <v>Metformin 500 mg</v>
      </c>
      <c r="D20">
        <v>1</v>
      </c>
    </row>
    <row r="21" spans="1:4" x14ac:dyDescent="0.25">
      <c r="A21" s="1">
        <v>44416</v>
      </c>
      <c r="B21" s="1">
        <v>44458</v>
      </c>
      <c r="C21" t="str">
        <f>List!A6</f>
        <v>NMN 250 mg</v>
      </c>
      <c r="D21">
        <v>2</v>
      </c>
    </row>
    <row r="22" spans="1:4" x14ac:dyDescent="0.25">
      <c r="A22" s="1">
        <v>44294</v>
      </c>
      <c r="B22" s="1">
        <v>44415</v>
      </c>
      <c r="C22" t="str">
        <f>List!A9</f>
        <v>Iron 25 mg</v>
      </c>
      <c r="D22">
        <v>1</v>
      </c>
    </row>
    <row r="23" spans="1:4" x14ac:dyDescent="0.25">
      <c r="A23" s="1">
        <v>44416</v>
      </c>
      <c r="B23" s="1">
        <v>44818</v>
      </c>
      <c r="C23" t="str">
        <f>List!A9</f>
        <v>Iron 25 mg</v>
      </c>
      <c r="D23">
        <v>2</v>
      </c>
    </row>
    <row r="24" spans="1:4" x14ac:dyDescent="0.25">
      <c r="A24" s="1">
        <v>44417</v>
      </c>
      <c r="B24" s="1">
        <v>44733</v>
      </c>
      <c r="C24" t="str">
        <f>List!A3</f>
        <v>D3 500 IU</v>
      </c>
      <c r="D24">
        <v>12</v>
      </c>
    </row>
    <row r="25" spans="1:4" x14ac:dyDescent="0.25">
      <c r="A25" s="1">
        <v>44459</v>
      </c>
      <c r="B25" s="1">
        <v>44688</v>
      </c>
      <c r="C25" t="str">
        <f>List!A6</f>
        <v>NMN 250 mg</v>
      </c>
      <c r="D25">
        <v>3</v>
      </c>
    </row>
    <row r="26" spans="1:4" x14ac:dyDescent="0.25">
      <c r="A26" s="1">
        <v>44494</v>
      </c>
      <c r="B26" s="1">
        <v>45444</v>
      </c>
      <c r="C26" t="str">
        <f>List!A10</f>
        <v>Choline 250 mg
Inositol 250 mg</v>
      </c>
      <c r="D26">
        <v>2</v>
      </c>
    </row>
    <row r="27" spans="1:4" x14ac:dyDescent="0.25">
      <c r="A27" s="1">
        <v>44508</v>
      </c>
      <c r="B27" s="1">
        <v>44537</v>
      </c>
      <c r="C27" t="str">
        <f>List!A8</f>
        <v>Metformin 500 mg</v>
      </c>
      <c r="D27">
        <v>1</v>
      </c>
    </row>
    <row r="28" spans="1:4" x14ac:dyDescent="0.25">
      <c r="A28" s="1">
        <v>44538</v>
      </c>
      <c r="B28" s="1">
        <v>44652</v>
      </c>
      <c r="C28" t="str">
        <f>List!A8</f>
        <v>Metformin 500 mg</v>
      </c>
      <c r="D28">
        <v>2</v>
      </c>
    </row>
    <row r="29" spans="1:4" x14ac:dyDescent="0.25">
      <c r="A29" s="1">
        <v>44541</v>
      </c>
      <c r="B29" s="1">
        <v>44724</v>
      </c>
      <c r="C29" t="str">
        <f>List!A4</f>
        <v>DHA, mg</v>
      </c>
      <c r="D29">
        <v>1824</v>
      </c>
    </row>
    <row r="30" spans="1:4" x14ac:dyDescent="0.25">
      <c r="A30" s="1">
        <v>44541</v>
      </c>
      <c r="B30" s="1">
        <v>44724</v>
      </c>
      <c r="C30" t="str">
        <f>List!A5</f>
        <v>EPA, mg</v>
      </c>
      <c r="D30">
        <v>1638</v>
      </c>
    </row>
    <row r="31" spans="1:4" x14ac:dyDescent="0.25">
      <c r="A31" s="1">
        <v>44653</v>
      </c>
      <c r="B31" s="1">
        <v>44676</v>
      </c>
      <c r="C31" t="str">
        <f>List!A8</f>
        <v>Metformin 500 mg</v>
      </c>
      <c r="D31">
        <f>1*6/7</f>
        <v>0.8571428571428571</v>
      </c>
    </row>
    <row r="32" spans="1:4" x14ac:dyDescent="0.25">
      <c r="A32" s="1">
        <v>44689</v>
      </c>
      <c r="B32" s="1">
        <v>44770</v>
      </c>
      <c r="C32" t="str">
        <f>List!A6</f>
        <v>NMN 250 mg</v>
      </c>
      <c r="D32">
        <f>2*6/7</f>
        <v>1.7142857142857142</v>
      </c>
    </row>
    <row r="33" spans="1:4" x14ac:dyDescent="0.25">
      <c r="A33" s="1">
        <v>44725</v>
      </c>
      <c r="B33" s="1">
        <v>44754</v>
      </c>
      <c r="C33" t="str">
        <f>List!A4</f>
        <v>DHA, mg</v>
      </c>
      <c r="D33">
        <f>1920*6/7</f>
        <v>1645.7142857142858</v>
      </c>
    </row>
    <row r="34" spans="1:4" x14ac:dyDescent="0.25">
      <c r="A34" s="1">
        <v>44725</v>
      </c>
      <c r="B34" s="1">
        <v>44754</v>
      </c>
      <c r="C34" t="str">
        <f>List!A5</f>
        <v>EPA, mg</v>
      </c>
      <c r="D34">
        <f>1965*6/7</f>
        <v>1684.2857142857142</v>
      </c>
    </row>
    <row r="35" spans="1:4" x14ac:dyDescent="0.25">
      <c r="A35" s="1">
        <v>44734</v>
      </c>
      <c r="B35" s="1">
        <v>44818</v>
      </c>
      <c r="C35" t="str">
        <f>List!A3</f>
        <v>D3 500 IU</v>
      </c>
      <c r="D35">
        <f>14*6/7</f>
        <v>12</v>
      </c>
    </row>
    <row r="36" spans="1:4" x14ac:dyDescent="0.25">
      <c r="A36" s="1">
        <v>44748</v>
      </c>
      <c r="B36" s="1">
        <v>45178</v>
      </c>
      <c r="C36" t="str">
        <f>List!A11</f>
        <v>Creatine 1000 mg</v>
      </c>
      <c r="D36">
        <f>6/7</f>
        <v>0.8571428571428571</v>
      </c>
    </row>
    <row r="37" spans="1:4" x14ac:dyDescent="0.25">
      <c r="A37" s="1">
        <v>44755</v>
      </c>
      <c r="B37" s="1">
        <v>44944</v>
      </c>
      <c r="C37" t="str">
        <f>List!A4</f>
        <v>DHA, mg</v>
      </c>
      <c r="D37">
        <v>1680</v>
      </c>
    </row>
    <row r="38" spans="1:4" x14ac:dyDescent="0.25">
      <c r="A38" s="1">
        <v>44755</v>
      </c>
      <c r="B38" s="1">
        <v>44944</v>
      </c>
      <c r="C38" t="str">
        <f>List!A5</f>
        <v>EPA, mg</v>
      </c>
      <c r="D38">
        <v>1605</v>
      </c>
    </row>
    <row r="39" spans="1:4" x14ac:dyDescent="0.25">
      <c r="A39" s="1">
        <v>44771</v>
      </c>
      <c r="B39" s="1">
        <v>45076</v>
      </c>
      <c r="C39" t="str">
        <f>List!A6</f>
        <v>NMN 250 mg</v>
      </c>
      <c r="D39">
        <f>6/7</f>
        <v>0.8571428571428571</v>
      </c>
    </row>
    <row r="40" spans="1:4" x14ac:dyDescent="0.25">
      <c r="A40" s="1">
        <v>44288</v>
      </c>
      <c r="B40" s="1">
        <v>44782</v>
      </c>
      <c r="C40" t="str">
        <f>List!A12</f>
        <v>K2 100 μg
Calcium 115 mg</v>
      </c>
      <c r="D40">
        <v>1</v>
      </c>
    </row>
    <row r="41" spans="1:4" x14ac:dyDescent="0.25">
      <c r="A41" s="1">
        <v>44783</v>
      </c>
      <c r="B41" s="1">
        <v>45346</v>
      </c>
      <c r="C41" t="str">
        <f>List!A12</f>
        <v>K2 100 μg
Calcium 115 mg</v>
      </c>
      <c r="D41">
        <f>3*6/7</f>
        <v>2.5714285714285716</v>
      </c>
    </row>
    <row r="42" spans="1:4" x14ac:dyDescent="0.25">
      <c r="A42" s="1">
        <v>44784</v>
      </c>
      <c r="B42" s="1">
        <v>44826</v>
      </c>
      <c r="C42" t="str">
        <f>List!A7</f>
        <v>Calcium 333 mg
Magnesium 133 mg
Zinc 5 mg</v>
      </c>
      <c r="D42">
        <f>3*6/7</f>
        <v>2.5714285714285716</v>
      </c>
    </row>
    <row r="43" spans="1:4" x14ac:dyDescent="0.25">
      <c r="A43" s="1">
        <v>44788</v>
      </c>
      <c r="B43" s="1">
        <v>45346</v>
      </c>
      <c r="C43" t="str">
        <f>List!A13</f>
        <v>Boron 3 mg</v>
      </c>
      <c r="D43">
        <f>3*6/7</f>
        <v>2.5714285714285716</v>
      </c>
    </row>
    <row r="44" spans="1:4" x14ac:dyDescent="0.25">
      <c r="A44" s="1">
        <v>44819</v>
      </c>
      <c r="B44" s="1">
        <v>44963</v>
      </c>
      <c r="C44" t="str">
        <f>List!A9</f>
        <v>Iron 25 mg</v>
      </c>
      <c r="D44">
        <f>6/7</f>
        <v>0.8571428571428571</v>
      </c>
    </row>
    <row r="45" spans="1:4" x14ac:dyDescent="0.25">
      <c r="A45" s="1">
        <v>44819</v>
      </c>
      <c r="B45" s="1">
        <v>44965</v>
      </c>
      <c r="C45" t="str">
        <f>List!A3</f>
        <v>D3 500 IU</v>
      </c>
      <c r="D45">
        <f>18*6/7</f>
        <v>15.428571428571429</v>
      </c>
    </row>
    <row r="46" spans="1:4" x14ac:dyDescent="0.25">
      <c r="A46" s="1">
        <v>44827</v>
      </c>
      <c r="B46" s="1">
        <v>45087</v>
      </c>
      <c r="C46" t="str">
        <f>List!A14</f>
        <v>Zinc 22 mg</v>
      </c>
      <c r="D46">
        <f>6/7</f>
        <v>0.8571428571428571</v>
      </c>
    </row>
    <row r="47" spans="1:4" x14ac:dyDescent="0.25">
      <c r="A47" s="1">
        <v>44827</v>
      </c>
      <c r="B47" s="1">
        <v>44968</v>
      </c>
      <c r="C47" t="str">
        <f>List!A15</f>
        <v>Magnesium 200 mg</v>
      </c>
      <c r="D47">
        <f>2*6/7</f>
        <v>1.7142857142857142</v>
      </c>
    </row>
    <row r="48" spans="1:4" x14ac:dyDescent="0.25">
      <c r="A48" s="1">
        <v>44827</v>
      </c>
      <c r="B48" s="1">
        <v>44968</v>
      </c>
      <c r="C48" t="str">
        <f>List!A16</f>
        <v>Calcium 600 mg</v>
      </c>
      <c r="D48">
        <f>0.5*6/7</f>
        <v>0.42857142857142855</v>
      </c>
    </row>
    <row r="49" spans="1:4" x14ac:dyDescent="0.25">
      <c r="A49" s="1">
        <v>44829</v>
      </c>
      <c r="B49" s="1">
        <v>44913</v>
      </c>
      <c r="C49" t="str">
        <f>List!A17</f>
        <v>Copper 2.5 mg</v>
      </c>
      <c r="D49">
        <f>1/7</f>
        <v>0.14285714285714285</v>
      </c>
    </row>
    <row r="50" spans="1:4" x14ac:dyDescent="0.25">
      <c r="A50" s="1">
        <v>44914</v>
      </c>
      <c r="B50" s="1">
        <v>45070</v>
      </c>
      <c r="C50" t="str">
        <f>List!A17</f>
        <v>Copper 2.5 mg</v>
      </c>
      <c r="D50">
        <f>3/7</f>
        <v>0.42857142857142855</v>
      </c>
    </row>
    <row r="51" spans="1:4" x14ac:dyDescent="0.25">
      <c r="A51" s="1">
        <v>44945</v>
      </c>
      <c r="B51" s="1">
        <v>45200</v>
      </c>
      <c r="C51" t="str">
        <f>List!A4</f>
        <v>DHA, mg</v>
      </c>
      <c r="D51">
        <f>2064*6/7</f>
        <v>1769.1428571428571</v>
      </c>
    </row>
    <row r="52" spans="1:4" x14ac:dyDescent="0.25">
      <c r="A52" s="1">
        <v>44945</v>
      </c>
      <c r="B52" s="1">
        <v>45200</v>
      </c>
      <c r="C52" t="str">
        <f>List!A5</f>
        <v>EPA, mg</v>
      </c>
      <c r="D52">
        <f>1998*6/7</f>
        <v>1712.5714285714287</v>
      </c>
    </row>
    <row r="53" spans="1:4" x14ac:dyDescent="0.25">
      <c r="A53" s="1">
        <v>44966</v>
      </c>
      <c r="B53" s="1">
        <v>45082</v>
      </c>
      <c r="C53" t="str">
        <f>List!A3</f>
        <v>D3 500 IU</v>
      </c>
      <c r="D53">
        <f>20*6/7</f>
        <v>17.142857142857142</v>
      </c>
    </row>
    <row r="54" spans="1:4" x14ac:dyDescent="0.25">
      <c r="A54" s="1">
        <v>44969</v>
      </c>
      <c r="B54" s="1">
        <v>45084</v>
      </c>
      <c r="C54" t="str">
        <f>List!A18</f>
        <v>Vitamin E 7 mg</v>
      </c>
      <c r="D54">
        <f>3*6/7</f>
        <v>2.5714285714285716</v>
      </c>
    </row>
    <row r="55" spans="1:4" x14ac:dyDescent="0.25">
      <c r="A55" s="1">
        <v>44969</v>
      </c>
      <c r="B55" s="1">
        <v>45087</v>
      </c>
      <c r="C55" t="str">
        <f>List!A19</f>
        <v>Vitamin B1 2.5 mg
Vitamin B2 3 mg
Vitamin B3 50 mg
Vitamin B5 7.5 mg
Vitamin B6 3 mg
Vitamin B7 50 μg
Vitamin B9 400 μg
Vitamin B12 4.5 μg
Choline 21 mg
Inositol 50 mg</v>
      </c>
      <c r="D55">
        <f>6/7</f>
        <v>0.8571428571428571</v>
      </c>
    </row>
    <row r="56" spans="1:4" x14ac:dyDescent="0.25">
      <c r="A56" s="1">
        <v>44969</v>
      </c>
      <c r="B56" s="1">
        <v>45087</v>
      </c>
      <c r="C56" t="str">
        <f>List!A7</f>
        <v>Calcium 333 mg
Magnesium 133 mg
Zinc 5 mg</v>
      </c>
      <c r="D56">
        <f>6/7</f>
        <v>0.8571428571428571</v>
      </c>
    </row>
    <row r="57" spans="1:4" x14ac:dyDescent="0.25">
      <c r="A57" s="1">
        <v>44969</v>
      </c>
      <c r="B57" s="1">
        <v>45749</v>
      </c>
      <c r="C57" t="str">
        <f>List!A$15</f>
        <v>Magnesium 200 mg</v>
      </c>
      <c r="D57">
        <f>6/7</f>
        <v>0.8571428571428571</v>
      </c>
    </row>
    <row r="58" spans="1:4" x14ac:dyDescent="0.25">
      <c r="A58" s="1">
        <v>45035</v>
      </c>
      <c r="B58" s="1">
        <v>45175</v>
      </c>
      <c r="C58" t="str">
        <f>List!A20</f>
        <v>Vitamin C 100 mg
Collagen 720 mg
Chondroitin Sulfate 192 mg
Hyaluronic Acid 120 mg</v>
      </c>
      <c r="D58">
        <f>6/7</f>
        <v>0.8571428571428571</v>
      </c>
    </row>
    <row r="59" spans="1:4" x14ac:dyDescent="0.25">
      <c r="A59" s="1">
        <v>45036</v>
      </c>
      <c r="B59" s="1">
        <v>45087</v>
      </c>
      <c r="C59" t="str">
        <f>List!A21</f>
        <v>Taurine 500 mg</v>
      </c>
      <c r="D59">
        <f>6/7</f>
        <v>0.8571428571428571</v>
      </c>
    </row>
    <row r="60" spans="1:4" x14ac:dyDescent="0.25">
      <c r="A60" s="1">
        <v>45082</v>
      </c>
      <c r="B60" s="1">
        <v>45292</v>
      </c>
      <c r="C60" t="str">
        <f>List!A2</f>
        <v>Resveratrol 500 mg</v>
      </c>
      <c r="D60">
        <f>2/7</f>
        <v>0.2857142857142857</v>
      </c>
    </row>
    <row r="61" spans="1:4" x14ac:dyDescent="0.25">
      <c r="A61" s="1">
        <v>45083</v>
      </c>
      <c r="B61" s="1">
        <v>45473</v>
      </c>
      <c r="C61" t="str">
        <f>List!A3</f>
        <v>D3 500 IU</v>
      </c>
      <c r="D61">
        <f>16*6/7</f>
        <v>13.714285714285714</v>
      </c>
    </row>
    <row r="62" spans="1:4" x14ac:dyDescent="0.25">
      <c r="A62" s="1">
        <v>45085</v>
      </c>
      <c r="B62" s="1">
        <v>45213</v>
      </c>
      <c r="C62" t="str">
        <f>List!A18</f>
        <v>Vitamin E 7 mg</v>
      </c>
      <c r="D62">
        <f>6*6/7</f>
        <v>5.1428571428571432</v>
      </c>
    </row>
    <row r="63" spans="1:4" x14ac:dyDescent="0.25">
      <c r="A63" s="1">
        <v>45088</v>
      </c>
      <c r="B63" s="1">
        <v>45275</v>
      </c>
      <c r="C63" t="str">
        <f>List!A21</f>
        <v>Taurine 500 mg</v>
      </c>
      <c r="D63">
        <f>2*6/7</f>
        <v>1.7142857142857142</v>
      </c>
    </row>
    <row r="64" spans="1:4" x14ac:dyDescent="0.25">
      <c r="A64" s="1">
        <v>45088</v>
      </c>
      <c r="B64" s="1">
        <v>45763</v>
      </c>
      <c r="C64" t="str">
        <f>List!A14</f>
        <v>Zinc 22 mg</v>
      </c>
      <c r="D64">
        <f>2*6/7</f>
        <v>1.7142857142857142</v>
      </c>
    </row>
    <row r="65" spans="1:4" x14ac:dyDescent="0.25">
      <c r="A65" s="1">
        <v>45088</v>
      </c>
      <c r="B65" s="1">
        <v>45393</v>
      </c>
      <c r="C65" t="str">
        <f>List!A17</f>
        <v>Copper 2.5 mg</v>
      </c>
      <c r="D65">
        <f>3/7</f>
        <v>0.42857142857142855</v>
      </c>
    </row>
    <row r="66" spans="1:4" x14ac:dyDescent="0.25">
      <c r="A66" s="1">
        <v>45088</v>
      </c>
      <c r="B66" s="1">
        <v>45651</v>
      </c>
      <c r="C66" t="str">
        <f>List!A19</f>
        <v>Vitamin B1 2.5 mg
Vitamin B2 3 mg
Vitamin B3 50 mg
Vitamin B5 7.5 mg
Vitamin B6 3 mg
Vitamin B7 50 μg
Vitamin B9 400 μg
Vitamin B12 4.5 μg
Choline 21 mg
Inositol 50 mg</v>
      </c>
      <c r="D66">
        <f>3/7</f>
        <v>0.42857142857142855</v>
      </c>
    </row>
    <row r="67" spans="1:4" x14ac:dyDescent="0.25">
      <c r="A67" s="1">
        <v>45109</v>
      </c>
      <c r="C67" t="str">
        <f>List!A22</f>
        <v>Lithium 1 mg</v>
      </c>
      <c r="D67">
        <f>6/7</f>
        <v>0.8571428571428571</v>
      </c>
    </row>
    <row r="68" spans="1:4" x14ac:dyDescent="0.25">
      <c r="A68" s="1">
        <v>45179</v>
      </c>
      <c r="C68" t="str">
        <f>List!A23</f>
        <v>Creatine 750 mg</v>
      </c>
      <c r="D68">
        <f>3*6/7</f>
        <v>2.5714285714285716</v>
      </c>
    </row>
    <row r="69" spans="1:4" x14ac:dyDescent="0.25">
      <c r="A69" s="1">
        <v>45201</v>
      </c>
      <c r="B69" s="1">
        <v>45658</v>
      </c>
      <c r="C69" t="str">
        <f>List!A24</f>
        <v>DHA 288 mg
EPA 67 mg</v>
      </c>
      <c r="D69">
        <v>7</v>
      </c>
    </row>
    <row r="70" spans="1:4" x14ac:dyDescent="0.25">
      <c r="A70" s="1">
        <v>45253</v>
      </c>
      <c r="B70" s="1">
        <v>45341</v>
      </c>
      <c r="C70" t="str">
        <f>List!A7</f>
        <v>Calcium 333 mg
Magnesium 133 mg
Zinc 5 mg</v>
      </c>
      <c r="D70">
        <f>6/7</f>
        <v>0.8571428571428571</v>
      </c>
    </row>
    <row r="71" spans="1:4" x14ac:dyDescent="0.25">
      <c r="A71" s="1">
        <v>45298</v>
      </c>
      <c r="B71" s="1">
        <v>45392</v>
      </c>
      <c r="C71" t="str">
        <f>List!A25</f>
        <v>Vitamin E 67 mg</v>
      </c>
      <c r="D71">
        <f>6/7</f>
        <v>0.8571428571428571</v>
      </c>
    </row>
    <row r="72" spans="1:4" x14ac:dyDescent="0.25">
      <c r="A72" s="1">
        <v>45347</v>
      </c>
      <c r="C72" t="str">
        <f>List!A13</f>
        <v>Boron 3 mg</v>
      </c>
      <c r="D72">
        <f>6/7</f>
        <v>0.8571428571428571</v>
      </c>
    </row>
    <row r="73" spans="1:4" x14ac:dyDescent="0.25">
      <c r="A73" s="1">
        <v>45347</v>
      </c>
      <c r="C73" t="str">
        <f>List!A12</f>
        <v>K2 100 μg
Calcium 115 mg</v>
      </c>
      <c r="D73">
        <f>6/7</f>
        <v>0.8571428571428571</v>
      </c>
    </row>
    <row r="74" spans="1:4" x14ac:dyDescent="0.25">
      <c r="A74" s="1">
        <v>45393</v>
      </c>
      <c r="B74" s="1">
        <v>45477</v>
      </c>
      <c r="C74" t="str">
        <f>List!A25</f>
        <v>Vitamin E 67 mg</v>
      </c>
      <c r="D74">
        <f>2*6/7</f>
        <v>1.7142857142857142</v>
      </c>
    </row>
    <row r="75" spans="1:4" x14ac:dyDescent="0.25">
      <c r="A75" s="1">
        <v>45394</v>
      </c>
      <c r="B75" s="1">
        <v>45647</v>
      </c>
      <c r="C75" t="str">
        <f>List!A17</f>
        <v>Copper 2.5 mg</v>
      </c>
      <c r="D75">
        <f>6/7</f>
        <v>0.8571428571428571</v>
      </c>
    </row>
    <row r="76" spans="1:4" x14ac:dyDescent="0.25">
      <c r="A76" s="1">
        <v>45401</v>
      </c>
      <c r="B76" s="1">
        <v>45718</v>
      </c>
      <c r="C76" t="str">
        <f>List!A$26</f>
        <v>Niacin 250 mg
Inositol 60 mg</v>
      </c>
      <c r="D76">
        <f>6/7</f>
        <v>0.8571428571428571</v>
      </c>
    </row>
    <row r="77" spans="1:4" x14ac:dyDescent="0.25">
      <c r="A77" s="1">
        <v>45425</v>
      </c>
      <c r="B77" s="1">
        <v>45500</v>
      </c>
      <c r="C77" t="str">
        <f>List!A16</f>
        <v>Calcium 600 mg</v>
      </c>
      <c r="D77">
        <f>6/7</f>
        <v>0.8571428571428571</v>
      </c>
    </row>
    <row r="78" spans="1:4" x14ac:dyDescent="0.25">
      <c r="A78" s="1">
        <v>45474</v>
      </c>
      <c r="B78" s="1">
        <v>45696</v>
      </c>
      <c r="C78" t="str">
        <f>List!A3</f>
        <v>D3 500 IU</v>
      </c>
      <c r="D78">
        <f>18*6/7</f>
        <v>15.428571428571429</v>
      </c>
    </row>
    <row r="79" spans="1:4" x14ac:dyDescent="0.25">
      <c r="A79" s="1">
        <v>45501</v>
      </c>
      <c r="C79" t="str">
        <f>List!A27</f>
        <v>Calcium 250 mg</v>
      </c>
      <c r="D79">
        <f>3*6/7</f>
        <v>2.5714285714285716</v>
      </c>
    </row>
    <row r="80" spans="1:4" x14ac:dyDescent="0.25">
      <c r="A80" s="1">
        <v>45648</v>
      </c>
      <c r="B80" s="1">
        <v>45766</v>
      </c>
      <c r="C80" t="str">
        <f>List!A$17</f>
        <v>Copper 2.5 mg</v>
      </c>
      <c r="D80">
        <f>3/7</f>
        <v>0.42857142857142855</v>
      </c>
    </row>
    <row r="81" spans="1:4" x14ac:dyDescent="0.25">
      <c r="A81" s="1">
        <v>45652</v>
      </c>
      <c r="C81" t="str">
        <f>List!A28</f>
        <v>P-5-P 50 mg</v>
      </c>
      <c r="D81">
        <f>6/7</f>
        <v>0.8571428571428571</v>
      </c>
    </row>
    <row r="82" spans="1:4" x14ac:dyDescent="0.25">
      <c r="A82" s="1">
        <v>45652</v>
      </c>
      <c r="B82" s="1">
        <v>45791</v>
      </c>
      <c r="C82" t="str">
        <f>List!A29</f>
        <v>Lutein 25 mg
Zeaxanthin 5 mg</v>
      </c>
      <c r="D82">
        <f>6/7</f>
        <v>0.8571428571428571</v>
      </c>
    </row>
    <row r="83" spans="1:4" x14ac:dyDescent="0.25">
      <c r="A83" s="1">
        <v>45697</v>
      </c>
      <c r="B83" s="1">
        <v>45794</v>
      </c>
      <c r="C83" t="str">
        <f>List!A3</f>
        <v>D3 500 IU</v>
      </c>
      <c r="D83">
        <f>16*6/7</f>
        <v>13.714285714285714</v>
      </c>
    </row>
    <row r="84" spans="1:4" x14ac:dyDescent="0.25">
      <c r="A84" s="1">
        <v>45698</v>
      </c>
      <c r="B84" s="1">
        <v>45750</v>
      </c>
      <c r="C84" t="str">
        <f>List!A18</f>
        <v>Vitamin E 7 mg</v>
      </c>
      <c r="D84">
        <f>6*6/7</f>
        <v>5.1428571428571432</v>
      </c>
    </row>
    <row r="85" spans="1:4" x14ac:dyDescent="0.25">
      <c r="A85" s="1">
        <v>45739</v>
      </c>
      <c r="B85" s="1">
        <v>45883</v>
      </c>
      <c r="C85" t="str">
        <f>List!A30</f>
        <v>NMN 250 mg
Resveratrol 100 mg</v>
      </c>
      <c r="D85">
        <f>2*6/7</f>
        <v>1.7142857142857142</v>
      </c>
    </row>
    <row r="86" spans="1:4" x14ac:dyDescent="0.25">
      <c r="A86" s="1">
        <v>45659</v>
      </c>
      <c r="B86" s="1">
        <v>45759</v>
      </c>
      <c r="C86" t="str">
        <f>List!A24</f>
        <v>DHA 288 mg
EPA 67 mg</v>
      </c>
      <c r="D86">
        <v>2</v>
      </c>
    </row>
    <row r="87" spans="1:4" x14ac:dyDescent="0.25">
      <c r="A87" s="1">
        <v>45764</v>
      </c>
      <c r="B87" s="1">
        <v>45883</v>
      </c>
      <c r="C87" t="str">
        <f>List!A$14</f>
        <v>Zinc 22 mg</v>
      </c>
      <c r="D87">
        <f>6/7</f>
        <v>0.8571428571428571</v>
      </c>
    </row>
    <row r="88" spans="1:4" x14ac:dyDescent="0.25">
      <c r="A88" s="1">
        <v>45760</v>
      </c>
      <c r="B88" s="1">
        <v>45805</v>
      </c>
      <c r="C88" t="str">
        <f>List!A24</f>
        <v>DHA 288 mg
EPA 67 mg</v>
      </c>
      <c r="D88">
        <v>3.5</v>
      </c>
    </row>
    <row r="89" spans="1:4" x14ac:dyDescent="0.25">
      <c r="A89" s="1">
        <v>45795</v>
      </c>
      <c r="C89" t="str">
        <f>List!A3</f>
        <v>D3 500 IU</v>
      </c>
      <c r="D89">
        <f>12*6/7</f>
        <v>10.285714285714286</v>
      </c>
    </row>
    <row r="90" spans="1:4" x14ac:dyDescent="0.25">
      <c r="A90" s="1">
        <v>45817</v>
      </c>
      <c r="B90" s="1">
        <v>45831</v>
      </c>
      <c r="C90" t="str">
        <f>List!A$15</f>
        <v>Magnesium 200 mg</v>
      </c>
      <c r="D90">
        <f>6/7</f>
        <v>0.8571428571428571</v>
      </c>
    </row>
    <row r="91" spans="1:4" x14ac:dyDescent="0.25">
      <c r="A91" s="1">
        <v>45884</v>
      </c>
      <c r="C91" t="str">
        <f>List!A$26</f>
        <v>Niacin 250 mg
Inositol 60 mg</v>
      </c>
      <c r="D91">
        <f>6/7</f>
        <v>0.8571428571428571</v>
      </c>
    </row>
    <row r="92" spans="1:4" x14ac:dyDescent="0.25">
      <c r="A92" s="1">
        <v>45884</v>
      </c>
      <c r="C92" t="str">
        <f>List!A$17</f>
        <v>Copper 2.5 mg</v>
      </c>
      <c r="D92">
        <f>3/7</f>
        <v>0.42857142857142855</v>
      </c>
    </row>
    <row r="93" spans="1:4" x14ac:dyDescent="0.25">
      <c r="A93" s="1">
        <v>45884</v>
      </c>
      <c r="C93" t="str">
        <f>List!A$14</f>
        <v>Zinc 22 mg</v>
      </c>
      <c r="D93">
        <f>6*2/7</f>
        <v>1.7142857142857142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223A-5647-43BA-9B6C-F2F26068CD46}">
  <dimension ref="A1:D6"/>
  <sheetViews>
    <sheetView workbookViewId="0">
      <selection activeCell="C7" sqref="C7"/>
    </sheetView>
  </sheetViews>
  <sheetFormatPr defaultRowHeight="15" x14ac:dyDescent="0.25"/>
  <cols>
    <col min="1" max="1" width="9.7109375" bestFit="1" customWidth="1"/>
    <col min="2" max="3" width="22" bestFit="1" customWidth="1"/>
  </cols>
  <sheetData>
    <row r="1" spans="1:4" x14ac:dyDescent="0.25">
      <c r="A1" s="6" t="s">
        <v>1</v>
      </c>
      <c r="B1" s="7" t="s">
        <v>2</v>
      </c>
      <c r="C1" t="s">
        <v>6</v>
      </c>
      <c r="D1" t="s">
        <v>56</v>
      </c>
    </row>
    <row r="2" spans="1:4" x14ac:dyDescent="0.25">
      <c r="A2" s="5">
        <v>45806</v>
      </c>
      <c r="B2" s="5">
        <v>45825</v>
      </c>
      <c r="C2" t="str">
        <f>List!A$24</f>
        <v>DHA 288 mg
EPA 67 mg</v>
      </c>
      <c r="D2">
        <v>50</v>
      </c>
    </row>
    <row r="3" spans="1:4" x14ac:dyDescent="0.25">
      <c r="A3" s="5">
        <v>45826</v>
      </c>
      <c r="B3" s="5">
        <v>45846</v>
      </c>
      <c r="C3" t="str">
        <f>List!A$24</f>
        <v>DHA 288 mg
EPA 67 mg</v>
      </c>
      <c r="D3">
        <v>50</v>
      </c>
    </row>
    <row r="4" spans="1:4" x14ac:dyDescent="0.25">
      <c r="A4" s="5">
        <v>45847</v>
      </c>
      <c r="B4" s="5">
        <v>45861</v>
      </c>
      <c r="C4" t="str">
        <f>List!A$24</f>
        <v>DHA 288 mg
EPA 67 mg</v>
      </c>
      <c r="D4">
        <v>50</v>
      </c>
    </row>
    <row r="5" spans="1:4" x14ac:dyDescent="0.25">
      <c r="A5" s="5">
        <v>45862</v>
      </c>
      <c r="B5" s="5">
        <v>45879</v>
      </c>
      <c r="C5" t="str">
        <f>List!A$24</f>
        <v>DHA 288 mg
EPA 67 mg</v>
      </c>
      <c r="D5">
        <v>50</v>
      </c>
    </row>
    <row r="6" spans="1:4" x14ac:dyDescent="0.25">
      <c r="A6" s="5">
        <v>45880</v>
      </c>
      <c r="C6" t="str">
        <f>List!A$24</f>
        <v>DHA 288 mg
EPA 67 mg</v>
      </c>
      <c r="D6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</vt:lpstr>
      <vt:lpstr>Supplements</vt:lpstr>
      <vt:lpstr>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2025-03-23T16:31:36Z</dcterms:created>
  <dcterms:modified xsi:type="dcterms:W3CDTF">2025-08-15T13:56:55Z</dcterms:modified>
</cp:coreProperties>
</file>